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Documents\SFSU\ENGR290-03 Fall 2014\HW3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I24" i="1"/>
  <c r="I22" i="1" s="1"/>
  <c r="I12" i="1" s="1"/>
  <c r="H24" i="1"/>
  <c r="G24" i="1"/>
  <c r="F24" i="1"/>
  <c r="H22" i="1" l="1"/>
  <c r="H12" i="1" s="1"/>
  <c r="G22" i="1"/>
  <c r="G12" i="1" s="1"/>
  <c r="J24" i="1"/>
  <c r="J22" i="1" s="1"/>
  <c r="J12" i="1" s="1"/>
  <c r="F22" i="1"/>
  <c r="F12" i="1" s="1"/>
  <c r="J26" i="1"/>
  <c r="J25" i="1" s="1"/>
  <c r="J23" i="1" l="1"/>
  <c r="I21" i="1" l="1"/>
  <c r="H21" i="1"/>
  <c r="G21" i="1"/>
  <c r="F21" i="1"/>
  <c r="I19" i="1"/>
  <c r="H19" i="1"/>
  <c r="G19" i="1"/>
  <c r="F19" i="1"/>
  <c r="I17" i="1"/>
  <c r="H17" i="1"/>
  <c r="G17" i="1"/>
  <c r="F17" i="1"/>
  <c r="I15" i="1"/>
  <c r="H15" i="1"/>
  <c r="G15" i="1"/>
  <c r="F15" i="1"/>
  <c r="I11" i="1"/>
  <c r="H11" i="1"/>
  <c r="G11" i="1"/>
  <c r="F11" i="1"/>
  <c r="I9" i="1"/>
  <c r="H9" i="1"/>
  <c r="G9" i="1"/>
  <c r="F9" i="1"/>
  <c r="I7" i="1"/>
  <c r="H7" i="1"/>
  <c r="G7" i="1"/>
  <c r="F7" i="1"/>
  <c r="I5" i="1"/>
  <c r="I3" i="1" s="1"/>
  <c r="I2" i="1" s="1"/>
  <c r="H5" i="1"/>
  <c r="H3" i="1" s="1"/>
  <c r="H2" i="1" s="1"/>
  <c r="G5" i="1"/>
  <c r="F5" i="1"/>
  <c r="F3" i="1" s="1"/>
  <c r="F2" i="1" s="1"/>
  <c r="G3" i="1" l="1"/>
  <c r="G2" i="1" s="1"/>
  <c r="F13" i="1"/>
  <c r="G13" i="1"/>
  <c r="H13" i="1"/>
  <c r="I13" i="1"/>
  <c r="J19" i="1"/>
  <c r="J21" i="1"/>
  <c r="J20" i="1" s="1"/>
  <c r="J18" i="1"/>
  <c r="J17" i="1"/>
  <c r="J16" i="1" s="1"/>
  <c r="J15" i="1"/>
  <c r="J13" i="1" s="1"/>
  <c r="J5" i="1"/>
  <c r="J11" i="1"/>
  <c r="J10" i="1" s="1"/>
  <c r="J9" i="1"/>
  <c r="J8" i="1" s="1"/>
  <c r="J7" i="1"/>
  <c r="J6" i="1" l="1"/>
  <c r="J3" i="1"/>
  <c r="J2" i="1" s="1"/>
  <c r="J14" i="1"/>
  <c r="J4" i="1"/>
</calcChain>
</file>

<file path=xl/sharedStrings.xml><?xml version="1.0" encoding="utf-8"?>
<sst xmlns="http://schemas.openxmlformats.org/spreadsheetml/2006/main" count="39" uniqueCount="35">
  <si>
    <t>WBS</t>
  </si>
  <si>
    <t>Description</t>
  </si>
  <si>
    <t>Quantity</t>
  </si>
  <si>
    <t>Unit</t>
  </si>
  <si>
    <t>Labor</t>
  </si>
  <si>
    <t>Equipment</t>
  </si>
  <si>
    <t>Material</t>
  </si>
  <si>
    <t>Subbid</t>
  </si>
  <si>
    <t>Total</t>
  </si>
  <si>
    <t>•Diesel injector cleaning service
•Outsourced; priced per injector; 8-cylinder diesel engine
•California Diesel &amp; Power; 150 Nardi Ln, Martinez, CA 94533</t>
  </si>
  <si>
    <t>•Truck Driver
•4 hr each way delivery; total = 8 hrs labor
•SFCA Davis Bacon - Residential; TEAM0094-001 Group 1; wage = $27.44; fringe = $23.69; total = 51.13</t>
  </si>
  <si>
    <t>Injector Cleaning</t>
  </si>
  <si>
    <t>21-1</t>
  </si>
  <si>
    <t>21-2</t>
  </si>
  <si>
    <t>21-3</t>
  </si>
  <si>
    <t>21-4</t>
  </si>
  <si>
    <t>DEO 1.2 - Engine Rebuild</t>
  </si>
  <si>
    <t>Activity ID</t>
  </si>
  <si>
    <t>SY</t>
  </si>
  <si>
    <t>Fine grading and compact
From cost item 15.1:  11,733 SY
http://www.get-a-quote.net</t>
  </si>
  <si>
    <t>Brick paving
2 mi = 10560:  10,560 ft * 3-ft sidewalk width x 2 sides =63,360 SF
http://www.get-a-quote.net  Subcontract paving</t>
  </si>
  <si>
    <t>SF</t>
  </si>
  <si>
    <t>Paving</t>
  </si>
  <si>
    <t>Road 1.4 - Construct Roadway</t>
  </si>
  <si>
    <t>Roadway Cleaning</t>
  </si>
  <si>
    <t>Self-Propelled street sweeper
Days calculated  from Precedence Diagram. Jan 1, 2014 to Mar 2, 2014 = 60 days</t>
  </si>
  <si>
    <t>DAYS</t>
  </si>
  <si>
    <t>Warning Sign
Reflectorized steel, with a high strength “U”-channel galvanized steel pipe post 10' long set 2' into the ground. Includes digging of hole with a manual auger and backfill. 
http://www.get-a-quote.net/</t>
  </si>
  <si>
    <t>HRS</t>
  </si>
  <si>
    <t>EA</t>
  </si>
  <si>
    <t>MILES</t>
  </si>
  <si>
    <t>•Diesel fuel for truck rental
•Fuel injector cleaning ~30 miles one way from worksite; add ~10 miles one way for unexpected driving; vehicle MPG unpublished -assume 12mpg
•http://www.sanfrangasprices.com/index.aspx?fuel=D
($4.16/Gal)/(12 miles/Gal) = $0.35/mile</t>
  </si>
  <si>
    <t>•1 ton 4WD Ford F350 Diesel Pickup Truck
•Inject cleaning to take &lt;3 hrs; driver waits with injectors; 1 hr each way plus possible traffic delays; fuel costs extra; daily rate cheaper
1 + 3 + 1 = 4 hours
•Hertz Construction Rentals; Store #9749; unlimited mileage;</t>
  </si>
  <si>
    <t> Tar emulsion protective seal coat
 2 mi *10 ft = 10,560 ft *10 ft = 105,600 SF * 1 SY/9SF= 11,733 SY
R.S. Means Building Cost Data:  Item RSM 320113660012</t>
  </si>
  <si>
    <t>Binder course 2" thick
From cost item 15.1:  11,733 SY
http://www.get-a-quote.net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</si>
</sst>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4" fontId="1" fillId="4" borderId="1" xfId="0" applyNumberFormat="1" applyFont="1" applyFill="1" applyBorder="1"/>
    <xf numFmtId="4" fontId="1" fillId="2" borderId="1" xfId="0" applyNumberFormat="1" applyFont="1" applyFill="1" applyBorder="1"/>
    <xf numFmtId="4" fontId="2" fillId="0" borderId="1" xfId="0" applyNumberFormat="1" applyFont="1" applyFill="1" applyBorder="1"/>
    <xf numFmtId="4" fontId="0" fillId="0" borderId="1" xfId="0" applyNumberFormat="1" applyBorder="1"/>
    <xf numFmtId="4" fontId="0" fillId="0" borderId="0" xfId="0" applyNumberFormat="1"/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4" fontId="1" fillId="4" borderId="3" xfId="0" applyNumberFormat="1" applyFont="1" applyFill="1" applyBorder="1"/>
    <xf numFmtId="164" fontId="1" fillId="4" borderId="3" xfId="0" applyNumberFormat="1" applyFont="1" applyFill="1" applyBorder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" fontId="1" fillId="3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7" xfId="0" applyFont="1" applyFill="1" applyBorder="1"/>
    <xf numFmtId="164" fontId="1" fillId="4" borderId="8" xfId="0" applyNumberFormat="1" applyFont="1" applyFill="1" applyBorder="1"/>
    <xf numFmtId="0" fontId="1" fillId="2" borderId="9" xfId="0" applyFont="1" applyFill="1" applyBorder="1"/>
    <xf numFmtId="164" fontId="1" fillId="2" borderId="10" xfId="0" applyNumberFormat="1" applyFont="1" applyFill="1" applyBorder="1"/>
    <xf numFmtId="164" fontId="2" fillId="0" borderId="10" xfId="0" applyNumberFormat="1" applyFont="1" applyFill="1" applyBorder="1"/>
    <xf numFmtId="164" fontId="0" fillId="0" borderId="10" xfId="0" applyNumberFormat="1" applyBorder="1"/>
    <xf numFmtId="0" fontId="1" fillId="4" borderId="11" xfId="0" applyFont="1" applyFill="1" applyBorder="1"/>
    <xf numFmtId="164" fontId="1" fillId="4" borderId="10" xfId="0" applyNumberFormat="1" applyFont="1" applyFill="1" applyBorder="1"/>
    <xf numFmtId="4" fontId="0" fillId="0" borderId="14" xfId="0" applyNumberForma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9" xfId="0" applyFill="1" applyBorder="1" applyAlignment="1"/>
    <xf numFmtId="0" fontId="0" fillId="0" borderId="7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zoomScaleNormal="100" workbookViewId="0">
      <pane ySplit="1" topLeftCell="A2" activePane="bottomLeft" state="frozen"/>
      <selection pane="bottomLeft" activeCell="C23" sqref="C23:C24"/>
    </sheetView>
  </sheetViews>
  <sheetFormatPr defaultRowHeight="15" x14ac:dyDescent="0.25"/>
  <cols>
    <col min="1" max="1" width="4.85546875" customWidth="1"/>
    <col min="2" max="2" width="15.7109375" style="5" customWidth="1"/>
    <col min="3" max="3" width="60.7109375" customWidth="1"/>
    <col min="4" max="4" width="12" style="17" customWidth="1"/>
    <col min="5" max="8" width="10.7109375" customWidth="1"/>
    <col min="9" max="10" width="14.140625" customWidth="1"/>
  </cols>
  <sheetData>
    <row r="1" spans="1:10" ht="15.75" thickBot="1" x14ac:dyDescent="0.3">
      <c r="A1" s="22" t="s">
        <v>0</v>
      </c>
      <c r="B1" s="23" t="s">
        <v>17</v>
      </c>
      <c r="C1" s="23" t="s">
        <v>1</v>
      </c>
      <c r="D1" s="24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5" t="s">
        <v>8</v>
      </c>
    </row>
    <row r="2" spans="1:10" ht="15" customHeight="1" thickTop="1" x14ac:dyDescent="0.25">
      <c r="A2" s="26" t="s">
        <v>16</v>
      </c>
      <c r="B2" s="19"/>
      <c r="C2" s="18"/>
      <c r="D2" s="20"/>
      <c r="E2" s="18"/>
      <c r="F2" s="21">
        <f>F3</f>
        <v>409.04</v>
      </c>
      <c r="G2" s="21">
        <f t="shared" ref="G2:J2" si="0">G3</f>
        <v>1068</v>
      </c>
      <c r="H2" s="21">
        <f t="shared" si="0"/>
        <v>0</v>
      </c>
      <c r="I2" s="21">
        <f t="shared" si="0"/>
        <v>400</v>
      </c>
      <c r="J2" s="27">
        <f t="shared" si="0"/>
        <v>1877.04</v>
      </c>
    </row>
    <row r="3" spans="1:10" ht="15" customHeight="1" x14ac:dyDescent="0.25">
      <c r="A3" s="28"/>
      <c r="B3" s="12">
        <v>21</v>
      </c>
      <c r="C3" s="11" t="s">
        <v>11</v>
      </c>
      <c r="D3" s="14"/>
      <c r="E3" s="6"/>
      <c r="F3" s="7">
        <f>F5+F7+F9+F11</f>
        <v>409.04</v>
      </c>
      <c r="G3" s="7">
        <f t="shared" ref="G3:J3" si="1">G5+G7+G9+G11</f>
        <v>1068</v>
      </c>
      <c r="H3" s="7">
        <f t="shared" si="1"/>
        <v>0</v>
      </c>
      <c r="I3" s="7">
        <f t="shared" si="1"/>
        <v>400</v>
      </c>
      <c r="J3" s="29">
        <f t="shared" si="1"/>
        <v>1877.04</v>
      </c>
    </row>
    <row r="4" spans="1:10" x14ac:dyDescent="0.25">
      <c r="A4" s="38"/>
      <c r="B4" s="40" t="s">
        <v>12</v>
      </c>
      <c r="C4" s="42" t="s">
        <v>32</v>
      </c>
      <c r="D4" s="15"/>
      <c r="E4" s="3"/>
      <c r="F4" s="4">
        <v>0</v>
      </c>
      <c r="G4" s="4">
        <v>260</v>
      </c>
      <c r="H4" s="4">
        <v>0</v>
      </c>
      <c r="I4" s="4">
        <v>0</v>
      </c>
      <c r="J4" s="30">
        <f>J5/$D5</f>
        <v>260</v>
      </c>
    </row>
    <row r="5" spans="1:10" ht="71.25" customHeight="1" x14ac:dyDescent="0.25">
      <c r="A5" s="39"/>
      <c r="B5" s="41"/>
      <c r="C5" s="43"/>
      <c r="D5" s="16">
        <v>4</v>
      </c>
      <c r="E5" s="1" t="s">
        <v>28</v>
      </c>
      <c r="F5" s="2">
        <f>$D5*F4</f>
        <v>0</v>
      </c>
      <c r="G5" s="2">
        <f t="shared" ref="G5" si="2">$D5*G4</f>
        <v>1040</v>
      </c>
      <c r="H5" s="2">
        <f t="shared" ref="H5" si="3">$D5*H4</f>
        <v>0</v>
      </c>
      <c r="I5" s="2">
        <f t="shared" ref="I5" si="4">$D5*I4</f>
        <v>0</v>
      </c>
      <c r="J5" s="31">
        <f>SUM(F5:I5)</f>
        <v>1040</v>
      </c>
    </row>
    <row r="6" spans="1:10" x14ac:dyDescent="0.25">
      <c r="A6" s="38"/>
      <c r="B6" s="40" t="s">
        <v>13</v>
      </c>
      <c r="C6" s="42" t="s">
        <v>31</v>
      </c>
      <c r="D6" s="15"/>
      <c r="E6" s="3"/>
      <c r="F6" s="4">
        <v>0</v>
      </c>
      <c r="G6" s="4">
        <v>0.35</v>
      </c>
      <c r="H6" s="4">
        <v>0</v>
      </c>
      <c r="I6" s="4">
        <v>0</v>
      </c>
      <c r="J6" s="30">
        <f>J7/$D7</f>
        <v>0.35</v>
      </c>
    </row>
    <row r="7" spans="1:10" ht="83.25" customHeight="1" x14ac:dyDescent="0.25">
      <c r="A7" s="39"/>
      <c r="B7" s="41"/>
      <c r="C7" s="43"/>
      <c r="D7" s="16">
        <v>80</v>
      </c>
      <c r="E7" s="1" t="s">
        <v>30</v>
      </c>
      <c r="F7" s="2">
        <f>$D7*F6</f>
        <v>0</v>
      </c>
      <c r="G7" s="2">
        <f t="shared" ref="G7" si="5">$D7*G6</f>
        <v>28</v>
      </c>
      <c r="H7" s="2">
        <f t="shared" ref="H7" si="6">$D7*H6</f>
        <v>0</v>
      </c>
      <c r="I7" s="2">
        <f t="shared" ref="I7" si="7">$D7*I6</f>
        <v>0</v>
      </c>
      <c r="J7" s="31">
        <f>SUM(F7:I7)</f>
        <v>28</v>
      </c>
    </row>
    <row r="8" spans="1:10" x14ac:dyDescent="0.25">
      <c r="A8" s="38"/>
      <c r="B8" s="40" t="s">
        <v>14</v>
      </c>
      <c r="C8" s="42" t="s">
        <v>10</v>
      </c>
      <c r="D8" s="15"/>
      <c r="E8" s="3"/>
      <c r="F8" s="4">
        <v>51.13</v>
      </c>
      <c r="G8" s="4">
        <v>0</v>
      </c>
      <c r="H8" s="4">
        <v>0</v>
      </c>
      <c r="I8" s="4">
        <v>0</v>
      </c>
      <c r="J8" s="30">
        <f>J9/$D9</f>
        <v>51.13</v>
      </c>
    </row>
    <row r="9" spans="1:10" ht="54" customHeight="1" x14ac:dyDescent="0.25">
      <c r="A9" s="39"/>
      <c r="B9" s="41"/>
      <c r="C9" s="43"/>
      <c r="D9" s="16">
        <v>8</v>
      </c>
      <c r="E9" s="1" t="s">
        <v>28</v>
      </c>
      <c r="F9" s="2">
        <f>$D9*F8</f>
        <v>409.04</v>
      </c>
      <c r="G9" s="2">
        <f t="shared" ref="G9" si="8">$D9*G8</f>
        <v>0</v>
      </c>
      <c r="H9" s="2">
        <f t="shared" ref="H9" si="9">$D9*H8</f>
        <v>0</v>
      </c>
      <c r="I9" s="2">
        <f t="shared" ref="I9" si="10">$D9*I8</f>
        <v>0</v>
      </c>
      <c r="J9" s="31">
        <f>SUM(F9:I9)</f>
        <v>409.04</v>
      </c>
    </row>
    <row r="10" spans="1:10" x14ac:dyDescent="0.25">
      <c r="A10" s="38"/>
      <c r="B10" s="40" t="s">
        <v>15</v>
      </c>
      <c r="C10" s="42" t="s">
        <v>9</v>
      </c>
      <c r="D10" s="15"/>
      <c r="E10" s="3"/>
      <c r="F10" s="4">
        <v>0</v>
      </c>
      <c r="G10" s="4">
        <v>0</v>
      </c>
      <c r="H10" s="4">
        <v>0</v>
      </c>
      <c r="I10" s="4">
        <v>50</v>
      </c>
      <c r="J10" s="30">
        <f>J11/$D11</f>
        <v>50</v>
      </c>
    </row>
    <row r="11" spans="1:10" ht="40.5" customHeight="1" x14ac:dyDescent="0.25">
      <c r="A11" s="39"/>
      <c r="B11" s="41"/>
      <c r="C11" s="43"/>
      <c r="D11" s="16">
        <v>8</v>
      </c>
      <c r="E11" s="1" t="s">
        <v>29</v>
      </c>
      <c r="F11" s="2">
        <f>$D11*F10</f>
        <v>0</v>
      </c>
      <c r="G11" s="2">
        <f t="shared" ref="G11" si="11">$D11*G10</f>
        <v>0</v>
      </c>
      <c r="H11" s="2">
        <f t="shared" ref="H11" si="12">$D11*H10</f>
        <v>0</v>
      </c>
      <c r="I11" s="2">
        <f t="shared" ref="I11" si="13">$D11*I10</f>
        <v>400</v>
      </c>
      <c r="J11" s="31">
        <f>SUM(F11:I11)</f>
        <v>400</v>
      </c>
    </row>
    <row r="12" spans="1:10" ht="15" customHeight="1" x14ac:dyDescent="0.25">
      <c r="A12" s="32" t="s">
        <v>23</v>
      </c>
      <c r="B12" s="9"/>
      <c r="C12" s="8"/>
      <c r="D12" s="13"/>
      <c r="E12" s="8"/>
      <c r="F12" s="10">
        <f>F13+F22</f>
        <v>37916.86</v>
      </c>
      <c r="G12" s="10">
        <f t="shared" ref="G12:J12" si="14">G13+G22</f>
        <v>36107.909999999996</v>
      </c>
      <c r="H12" s="10">
        <f t="shared" si="14"/>
        <v>29342.98</v>
      </c>
      <c r="I12" s="10">
        <f t="shared" si="14"/>
        <v>1039103.9999999999</v>
      </c>
      <c r="J12" s="33">
        <f t="shared" si="14"/>
        <v>1142471.75</v>
      </c>
    </row>
    <row r="13" spans="1:10" ht="15" customHeight="1" x14ac:dyDescent="0.25">
      <c r="A13" s="28"/>
      <c r="B13" s="12">
        <v>15</v>
      </c>
      <c r="C13" s="11" t="s">
        <v>22</v>
      </c>
      <c r="D13" s="14"/>
      <c r="E13" s="6"/>
      <c r="F13" s="7">
        <f>F15+F17+F19+F21</f>
        <v>37780.26</v>
      </c>
      <c r="G13" s="7">
        <f t="shared" ref="G13:J13" si="15">G15+G17+G19+G21</f>
        <v>36020.31</v>
      </c>
      <c r="H13" s="7">
        <f t="shared" si="15"/>
        <v>28863.18</v>
      </c>
      <c r="I13" s="7">
        <f t="shared" si="15"/>
        <v>1039103.9999999999</v>
      </c>
      <c r="J13" s="29">
        <f t="shared" si="15"/>
        <v>1141767.75</v>
      </c>
    </row>
    <row r="14" spans="1:10" x14ac:dyDescent="0.25">
      <c r="A14" s="38"/>
      <c r="B14" s="40">
        <v>15.1</v>
      </c>
      <c r="C14" s="42" t="s">
        <v>33</v>
      </c>
      <c r="D14" s="15"/>
      <c r="E14" s="3"/>
      <c r="F14" s="4">
        <v>0.18</v>
      </c>
      <c r="G14" s="4">
        <v>0.11</v>
      </c>
      <c r="H14" s="4">
        <v>1</v>
      </c>
      <c r="I14" s="4">
        <v>0</v>
      </c>
      <c r="J14" s="30">
        <f>J15/$D15</f>
        <v>1.29</v>
      </c>
    </row>
    <row r="15" spans="1:10" ht="38.25" customHeight="1" x14ac:dyDescent="0.25">
      <c r="A15" s="39"/>
      <c r="B15" s="41"/>
      <c r="C15" s="43"/>
      <c r="D15" s="16">
        <v>11733</v>
      </c>
      <c r="E15" s="1" t="s">
        <v>18</v>
      </c>
      <c r="F15" s="2">
        <f>$D15*F14</f>
        <v>2111.94</v>
      </c>
      <c r="G15" s="2">
        <f t="shared" ref="G15" si="16">$D15*G14</f>
        <v>1290.6300000000001</v>
      </c>
      <c r="H15" s="2">
        <f t="shared" ref="H15" si="17">$D15*H14</f>
        <v>11733</v>
      </c>
      <c r="I15" s="2">
        <f t="shared" ref="I15" si="18">$D15*I14</f>
        <v>0</v>
      </c>
      <c r="J15" s="31">
        <f>SUM(F15:I15)</f>
        <v>15135.57</v>
      </c>
    </row>
    <row r="16" spans="1:10" x14ac:dyDescent="0.25">
      <c r="A16" s="38"/>
      <c r="B16" s="40">
        <v>15.2</v>
      </c>
      <c r="C16" s="42" t="s">
        <v>34</v>
      </c>
      <c r="D16" s="15"/>
      <c r="E16" s="3"/>
      <c r="F16" s="4">
        <v>0.21</v>
      </c>
      <c r="G16" s="4">
        <v>0.21</v>
      </c>
      <c r="H16" s="4">
        <v>1.45</v>
      </c>
      <c r="I16" s="4">
        <v>0</v>
      </c>
      <c r="J16" s="30">
        <f>J17/$D17</f>
        <v>1.8699999999999999</v>
      </c>
    </row>
    <row r="17" spans="1:10" ht="36.75" customHeight="1" x14ac:dyDescent="0.25">
      <c r="A17" s="39"/>
      <c r="B17" s="41"/>
      <c r="C17" s="43"/>
      <c r="D17" s="16">
        <v>11733</v>
      </c>
      <c r="E17" s="1" t="s">
        <v>18</v>
      </c>
      <c r="F17" s="2">
        <f>$D17*F16</f>
        <v>2463.9299999999998</v>
      </c>
      <c r="G17" s="2">
        <f t="shared" ref="G17" si="19">$D17*G16</f>
        <v>2463.9299999999998</v>
      </c>
      <c r="H17" s="2">
        <f t="shared" ref="H17" si="20">$D17*H16</f>
        <v>17012.849999999999</v>
      </c>
      <c r="I17" s="2">
        <f t="shared" ref="I17" si="21">$D17*I16</f>
        <v>0</v>
      </c>
      <c r="J17" s="31">
        <f>SUM(F17:I17)</f>
        <v>21940.71</v>
      </c>
    </row>
    <row r="18" spans="1:10" ht="15" customHeight="1" x14ac:dyDescent="0.25">
      <c r="A18" s="38"/>
      <c r="B18" s="40">
        <v>15.3</v>
      </c>
      <c r="C18" s="42" t="s">
        <v>19</v>
      </c>
      <c r="D18" s="15"/>
      <c r="E18" s="3"/>
      <c r="F18" s="4">
        <v>2.83</v>
      </c>
      <c r="G18" s="4">
        <v>2.75</v>
      </c>
      <c r="H18" s="4">
        <v>0.01</v>
      </c>
      <c r="I18" s="4">
        <v>0</v>
      </c>
      <c r="J18" s="30">
        <f>J19/$D19</f>
        <v>5.59</v>
      </c>
    </row>
    <row r="19" spans="1:10" ht="37.5" customHeight="1" x14ac:dyDescent="0.25">
      <c r="A19" s="39"/>
      <c r="B19" s="41"/>
      <c r="C19" s="43"/>
      <c r="D19" s="16">
        <v>11733</v>
      </c>
      <c r="E19" s="1" t="s">
        <v>18</v>
      </c>
      <c r="F19" s="2">
        <f>$D19*F18</f>
        <v>33204.39</v>
      </c>
      <c r="G19" s="2">
        <f t="shared" ref="G19" si="22">$D19*G18</f>
        <v>32265.75</v>
      </c>
      <c r="H19" s="2">
        <f t="shared" ref="H19" si="23">$D19*H18</f>
        <v>117.33</v>
      </c>
      <c r="I19" s="2">
        <f t="shared" ref="I19" si="24">$D19*I18</f>
        <v>0</v>
      </c>
      <c r="J19" s="31">
        <f>SUM(F19:I19)</f>
        <v>65587.47</v>
      </c>
    </row>
    <row r="20" spans="1:10" ht="15" customHeight="1" x14ac:dyDescent="0.25">
      <c r="A20" s="38"/>
      <c r="B20" s="40">
        <v>15.4</v>
      </c>
      <c r="C20" s="42" t="s">
        <v>20</v>
      </c>
      <c r="D20" s="15"/>
      <c r="E20" s="3"/>
      <c r="F20" s="4">
        <v>0</v>
      </c>
      <c r="G20" s="4">
        <v>0</v>
      </c>
      <c r="H20" s="4">
        <v>0</v>
      </c>
      <c r="I20" s="4">
        <v>16.399999999999999</v>
      </c>
      <c r="J20" s="30">
        <f>J21/$D21</f>
        <v>16.399999999999999</v>
      </c>
    </row>
    <row r="21" spans="1:10" ht="36.75" customHeight="1" x14ac:dyDescent="0.25">
      <c r="A21" s="39"/>
      <c r="B21" s="41"/>
      <c r="C21" s="43"/>
      <c r="D21" s="16">
        <v>63360</v>
      </c>
      <c r="E21" s="1" t="s">
        <v>21</v>
      </c>
      <c r="F21" s="2">
        <f>$D21*F20</f>
        <v>0</v>
      </c>
      <c r="G21" s="2">
        <f t="shared" ref="G21" si="25">$D21*G20</f>
        <v>0</v>
      </c>
      <c r="H21" s="2">
        <f t="shared" ref="H21" si="26">$D21*H20</f>
        <v>0</v>
      </c>
      <c r="I21" s="2">
        <f t="shared" ref="I21" si="27">$D21*I20</f>
        <v>1039103.9999999999</v>
      </c>
      <c r="J21" s="31">
        <f>SUM(F21:I21)</f>
        <v>1039103.9999999999</v>
      </c>
    </row>
    <row r="22" spans="1:10" ht="13.9" customHeight="1" x14ac:dyDescent="0.25">
      <c r="A22" s="28"/>
      <c r="B22" s="12">
        <v>16</v>
      </c>
      <c r="C22" s="11" t="s">
        <v>24</v>
      </c>
      <c r="D22" s="14"/>
      <c r="E22" s="6"/>
      <c r="F22" s="7">
        <f>F24+F26</f>
        <v>136.6</v>
      </c>
      <c r="G22" s="7">
        <f t="shared" ref="G22:J22" si="28">G24+G26</f>
        <v>87.6</v>
      </c>
      <c r="H22" s="7">
        <f t="shared" si="28"/>
        <v>479.8</v>
      </c>
      <c r="I22" s="7">
        <f t="shared" si="28"/>
        <v>0</v>
      </c>
      <c r="J22" s="29">
        <f t="shared" si="28"/>
        <v>704</v>
      </c>
    </row>
    <row r="23" spans="1:10" x14ac:dyDescent="0.25">
      <c r="A23" s="38"/>
      <c r="B23" s="40">
        <v>16.100000000000001</v>
      </c>
      <c r="C23" s="42" t="s">
        <v>25</v>
      </c>
      <c r="D23" s="15"/>
      <c r="E23" s="3"/>
      <c r="F23" s="4">
        <v>1.46</v>
      </c>
      <c r="G23" s="4">
        <v>1.46</v>
      </c>
      <c r="H23" s="4">
        <v>4.28</v>
      </c>
      <c r="I23" s="4">
        <v>0</v>
      </c>
      <c r="J23" s="30">
        <f>J24/$D24</f>
        <v>7.2</v>
      </c>
    </row>
    <row r="24" spans="1:10" ht="39" customHeight="1" x14ac:dyDescent="0.25">
      <c r="A24" s="39"/>
      <c r="B24" s="41"/>
      <c r="C24" s="43"/>
      <c r="D24" s="16">
        <v>60</v>
      </c>
      <c r="E24" s="1" t="s">
        <v>26</v>
      </c>
      <c r="F24" s="2">
        <f>$D24*F23</f>
        <v>87.6</v>
      </c>
      <c r="G24" s="2">
        <f t="shared" ref="G24" si="29">$D24*G23</f>
        <v>87.6</v>
      </c>
      <c r="H24" s="2">
        <f t="shared" ref="H24" si="30">$D24*H23</f>
        <v>256.8</v>
      </c>
      <c r="I24" s="2">
        <f t="shared" ref="I24" si="31">$D24*I23</f>
        <v>0</v>
      </c>
      <c r="J24" s="31">
        <f>SUM(F24:I24)</f>
        <v>432</v>
      </c>
    </row>
    <row r="25" spans="1:10" x14ac:dyDescent="0.25">
      <c r="A25" s="38"/>
      <c r="B25" s="40">
        <v>16.2</v>
      </c>
      <c r="C25" s="42" t="s">
        <v>27</v>
      </c>
      <c r="D25" s="15"/>
      <c r="E25" s="3"/>
      <c r="F25" s="4">
        <v>49</v>
      </c>
      <c r="G25" s="4">
        <v>0</v>
      </c>
      <c r="H25" s="4">
        <v>223</v>
      </c>
      <c r="I25" s="4">
        <v>0</v>
      </c>
      <c r="J25" s="30">
        <f>J26/$D26</f>
        <v>272</v>
      </c>
    </row>
    <row r="26" spans="1:10" ht="64.5" customHeight="1" thickBot="1" x14ac:dyDescent="0.3">
      <c r="A26" s="44"/>
      <c r="B26" s="45"/>
      <c r="C26" s="46"/>
      <c r="D26" s="34">
        <v>1</v>
      </c>
      <c r="E26" s="35" t="s">
        <v>29</v>
      </c>
      <c r="F26" s="36">
        <f>$D26*F25</f>
        <v>49</v>
      </c>
      <c r="G26" s="36">
        <f t="shared" ref="G26" si="32">$D26*G25</f>
        <v>0</v>
      </c>
      <c r="H26" s="36">
        <f t="shared" ref="H26" si="33">$D26*H25</f>
        <v>223</v>
      </c>
      <c r="I26" s="36">
        <f t="shared" ref="I26" si="34">$D26*I25</f>
        <v>0</v>
      </c>
      <c r="J26" s="37">
        <f>SUM(F26:I26)</f>
        <v>272</v>
      </c>
    </row>
  </sheetData>
  <mergeCells count="30"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3:A24"/>
    <mergeCell ref="B23:B24"/>
    <mergeCell ref="C23:C24"/>
    <mergeCell ref="A25:A26"/>
    <mergeCell ref="B25:B26"/>
    <mergeCell ref="C25:C26"/>
  </mergeCells>
  <pageMargins left="0.7" right="0.7" top="0.75" bottom="0.75" header="0.3" footer="0.3"/>
  <pageSetup scale="72" orientation="landscape" horizontalDpi="300" verticalDpi="300" r:id="rId1"/>
  <headerFooter>
    <oddHeader>&amp;C&amp;"-,Bold"&amp;14&amp;F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Foster</dc:creator>
  <cp:lastModifiedBy>Chris Thomson</cp:lastModifiedBy>
  <cp:lastPrinted>2014-10-19T16:35:34Z</cp:lastPrinted>
  <dcterms:created xsi:type="dcterms:W3CDTF">2014-05-10T21:23:50Z</dcterms:created>
  <dcterms:modified xsi:type="dcterms:W3CDTF">2014-10-19T16:53:59Z</dcterms:modified>
</cp:coreProperties>
</file>